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Sheet1" sheetId="1" r:id="rId1"/>
  </sheets>
  <definedNames>
    <definedName name="_xlnm.Print_Area" localSheetId="0">'Sheet1'!$A$1:$Y$26</definedName>
  </definedNames>
  <calcPr fullCalcOnLoad="1"/>
</workbook>
</file>

<file path=xl/sharedStrings.xml><?xml version="1.0" encoding="utf-8"?>
<sst xmlns="http://schemas.openxmlformats.org/spreadsheetml/2006/main" count="51" uniqueCount="43">
  <si>
    <t>Valors aprovats a Tancament Exercici Anterior</t>
  </si>
  <si>
    <t>Altes Exercici Actual</t>
  </si>
  <si>
    <t>Moviments</t>
  </si>
  <si>
    <t>Valors Finals Periode</t>
  </si>
  <si>
    <t>Baixes</t>
  </si>
  <si>
    <t>Nombre Compte</t>
  </si>
  <si>
    <t>Descripció Compte</t>
  </si>
  <si>
    <t>Dotació</t>
  </si>
  <si>
    <t>Valor Net</t>
  </si>
  <si>
    <t>Operacions Pressupostàries Capítol VI</t>
  </si>
  <si>
    <t>Activacions d'imputacions Ex. Anteriors</t>
  </si>
  <si>
    <t>Activacions d'imputacions Ex. Actual</t>
  </si>
  <si>
    <t>Total Altes</t>
  </si>
  <si>
    <t>Cessions Igual o Superior a Vida Útil</t>
  </si>
  <si>
    <t>Cessions Inferiors a Vida Útil</t>
  </si>
  <si>
    <t>Amortització Acumulada</t>
  </si>
  <si>
    <t>Actiu en Curs Activat Ex. Anteriors</t>
  </si>
  <si>
    <t>Actiu en Curs Activat Ex. Actual</t>
  </si>
  <si>
    <t>Total Baixes</t>
  </si>
  <si>
    <t>Propietat industrial i intel·lectual</t>
  </si>
  <si>
    <t>Aplicacions informàtiques</t>
  </si>
  <si>
    <t>Inversions en actius arrendats o cedits</t>
  </si>
  <si>
    <t>Altre immobilitzat intangible</t>
  </si>
  <si>
    <t>Terrenys i béns naturals</t>
  </si>
  <si>
    <t>Construccions</t>
  </si>
  <si>
    <t>Infraestructures</t>
  </si>
  <si>
    <t>Béns del patrimoni històric</t>
  </si>
  <si>
    <t>Maquinària i utillatge</t>
  </si>
  <si>
    <t>Instal·lacions tècniques i altres instal·lacions</t>
  </si>
  <si>
    <t>Mobiliari</t>
  </si>
  <si>
    <t>Equips per processos d'informació</t>
  </si>
  <si>
    <t>Elements de transport</t>
  </si>
  <si>
    <t>Altre immobilitzat material</t>
  </si>
  <si>
    <t>Adscripcions Iguals o Superior a Vida Útil</t>
  </si>
  <si>
    <t>Adscripcions Inferiors a Vida Útil</t>
  </si>
  <si>
    <t>Altres moviments</t>
  </si>
  <si>
    <t>Altes Operacions No Pressupostàries</t>
  </si>
  <si>
    <t>21900</t>
  </si>
  <si>
    <t>INVENTARI DE BÉNS I DRETS DE L'ORGANISME DE GESTIÓ TRIBUTÀRIA PER COMPTES A DATA 31 DE DESEMBRE DE 2019</t>
  </si>
  <si>
    <t>Base  01/01/2019</t>
  </si>
  <si>
    <t>Amortització  Acumulada 01/01/2019</t>
  </si>
  <si>
    <t>Valor Net                      01/01/2019</t>
  </si>
  <si>
    <t>Base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</si>
</sst>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#############E+###"/>
    <numFmt numFmtId="165" formatCode="&quot;Sí&quot;;&quot;Sí&quot;;&quot;No&quot;"/>
    <numFmt numFmtId="166" formatCode="&quot;Cert&quot;;&quot;Cert&quot;;&quot;Fals&quot;"/>
    <numFmt numFmtId="167" formatCode="&quot;Activat&quot;;&quot;Activat&quot;;&quot;Desactivat&quot;"/>
    <numFmt numFmtId="168" formatCode="[$€-2]\ #.##000_);[Red]\([$€-2]\ #.##000\)"/>
    <numFmt numFmtId="169" formatCode="#,##0.00\ \€;\-#,##0.00\ \€"/>
    <numFmt numFmtId="170" formatCode="#,##0.00\ &quot;€&quot;"/>
  </numFmts>
  <fonts count="43">
    <font>
      <sz val="10"/>
      <name val="Arial"/>
      <family val="0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b/>
      <sz val="9"/>
      <color indexed="5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>
        <color indexed="8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/>
      <top style="thin">
        <color indexed="42"/>
      </top>
      <bottom style="thin">
        <color indexed="42"/>
      </bottom>
    </border>
    <border>
      <left style="thin"/>
      <right style="thin">
        <color indexed="42"/>
      </right>
      <top style="thin">
        <color indexed="42"/>
      </top>
      <bottom style="thin"/>
    </border>
    <border>
      <left style="thin">
        <color indexed="42"/>
      </left>
      <right>
        <color indexed="63"/>
      </right>
      <top style="thin">
        <color indexed="42"/>
      </top>
      <bottom style="thin"/>
    </border>
    <border>
      <left style="thin">
        <color indexed="42"/>
      </left>
      <right style="thin">
        <color indexed="42"/>
      </right>
      <top style="thin">
        <color indexed="42"/>
      </top>
      <bottom style="thin"/>
    </border>
    <border>
      <left style="thin">
        <color indexed="42"/>
      </left>
      <right style="thin"/>
      <top style="thin">
        <color indexed="42"/>
      </top>
      <bottom style="thin"/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/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8"/>
      </right>
      <top>
        <color indexed="63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 style="thin"/>
      <top>
        <color indexed="63"/>
      </top>
      <bottom style="thin">
        <color indexed="42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/>
    </xf>
    <xf numFmtId="7" fontId="3" fillId="33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69" fontId="5" fillId="0" borderId="13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9" fontId="5" fillId="0" borderId="13" xfId="0" applyNumberFormat="1" applyFont="1" applyFill="1" applyBorder="1" applyAlignment="1">
      <alignment vertical="center"/>
    </xf>
    <xf numFmtId="7" fontId="0" fillId="0" borderId="0" xfId="0" applyNumberFormat="1" applyAlignment="1">
      <alignment/>
    </xf>
    <xf numFmtId="7" fontId="6" fillId="33" borderId="11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7" fontId="0" fillId="0" borderId="0" xfId="0" applyNumberFormat="1" applyFont="1" applyAlignment="1">
      <alignment/>
    </xf>
    <xf numFmtId="7" fontId="3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left"/>
    </xf>
    <xf numFmtId="7" fontId="3" fillId="33" borderId="18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 horizontal="left"/>
    </xf>
    <xf numFmtId="7" fontId="6" fillId="33" borderId="18" xfId="0" applyNumberFormat="1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49" fontId="3" fillId="33" borderId="20" xfId="0" applyNumberFormat="1" applyFont="1" applyFill="1" applyBorder="1" applyAlignment="1">
      <alignment/>
    </xf>
    <xf numFmtId="7" fontId="3" fillId="33" borderId="21" xfId="0" applyNumberFormat="1" applyFont="1" applyFill="1" applyBorder="1" applyAlignment="1">
      <alignment/>
    </xf>
    <xf numFmtId="7" fontId="3" fillId="33" borderId="22" xfId="0" applyNumberFormat="1" applyFont="1" applyFill="1" applyBorder="1" applyAlignment="1">
      <alignment/>
    </xf>
    <xf numFmtId="164" fontId="4" fillId="33" borderId="23" xfId="0" applyNumberFormat="1" applyFont="1" applyFill="1" applyBorder="1" applyAlignment="1">
      <alignment/>
    </xf>
    <xf numFmtId="0" fontId="3" fillId="33" borderId="24" xfId="0" applyNumberFormat="1" applyFont="1" applyFill="1" applyBorder="1" applyAlignment="1">
      <alignment horizontal="left"/>
    </xf>
    <xf numFmtId="49" fontId="3" fillId="33" borderId="25" xfId="0" applyNumberFormat="1" applyFont="1" applyFill="1" applyBorder="1" applyAlignment="1">
      <alignment/>
    </xf>
    <xf numFmtId="7" fontId="3" fillId="33" borderId="26" xfId="0" applyNumberFormat="1" applyFont="1" applyFill="1" applyBorder="1" applyAlignment="1">
      <alignment/>
    </xf>
    <xf numFmtId="7" fontId="3" fillId="33" borderId="27" xfId="0" applyNumberFormat="1" applyFont="1" applyFill="1" applyBorder="1" applyAlignment="1">
      <alignment/>
    </xf>
    <xf numFmtId="7" fontId="42" fillId="35" borderId="16" xfId="0" applyNumberFormat="1" applyFont="1" applyFill="1" applyBorder="1" applyAlignment="1">
      <alignment/>
    </xf>
    <xf numFmtId="164" fontId="4" fillId="33" borderId="28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7" fontId="42" fillId="35" borderId="30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170" fontId="7" fillId="34" borderId="28" xfId="0" applyNumberFormat="1" applyFont="1" applyFill="1" applyBorder="1" applyAlignment="1">
      <alignment/>
    </xf>
    <xf numFmtId="170" fontId="7" fillId="34" borderId="29" xfId="0" applyNumberFormat="1" applyFont="1" applyFill="1" applyBorder="1" applyAlignment="1">
      <alignment/>
    </xf>
    <xf numFmtId="170" fontId="7" fillId="34" borderId="31" xfId="0" applyNumberFormat="1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0" borderId="31" xfId="0" applyBorder="1" applyAlignment="1">
      <alignment/>
    </xf>
    <xf numFmtId="164" fontId="4" fillId="33" borderId="32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36" borderId="28" xfId="0" applyNumberFormat="1" applyFont="1" applyFill="1" applyBorder="1" applyAlignment="1">
      <alignment/>
    </xf>
    <xf numFmtId="0" fontId="0" fillId="36" borderId="31" xfId="0" applyFill="1" applyBorder="1" applyAlignment="1">
      <alignment/>
    </xf>
    <xf numFmtId="164" fontId="4" fillId="33" borderId="28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5F5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46"/>
  <sheetViews>
    <sheetView tabSelected="1" zoomScalePageLayoutView="0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W28" sqref="W28"/>
    </sheetView>
  </sheetViews>
  <sheetFormatPr defaultColWidth="9.140625" defaultRowHeight="12.75"/>
  <cols>
    <col min="1" max="1" width="8.140625" style="0" customWidth="1"/>
    <col min="2" max="2" width="36.57421875" style="0" customWidth="1"/>
    <col min="3" max="3" width="15.00390625" style="0" customWidth="1"/>
    <col min="4" max="4" width="16.140625" style="0" customWidth="1"/>
    <col min="5" max="5" width="14.28125" style="0" customWidth="1"/>
    <col min="6" max="6" width="16.00390625" style="0" customWidth="1"/>
    <col min="7" max="7" width="14.57421875" style="0" hidden="1" customWidth="1"/>
    <col min="8" max="8" width="14.28125" style="0" hidden="1" customWidth="1"/>
    <col min="9" max="9" width="14.7109375" style="0" hidden="1" customWidth="1"/>
    <col min="10" max="10" width="14.140625" style="0" customWidth="1"/>
    <col min="11" max="11" width="16.00390625" style="0" customWidth="1"/>
    <col min="12" max="12" width="17.8515625" style="0" hidden="1" customWidth="1"/>
    <col min="13" max="13" width="15.8515625" style="0" hidden="1" customWidth="1"/>
    <col min="14" max="14" width="17.421875" style="0" hidden="1" customWidth="1"/>
    <col min="15" max="16" width="17.00390625" style="0" hidden="1" customWidth="1"/>
    <col min="17" max="17" width="11.8515625" style="0" customWidth="1"/>
    <col min="18" max="19" width="16.00390625" style="0" hidden="1" customWidth="1"/>
    <col min="20" max="20" width="9.140625" style="0" hidden="1" customWidth="1"/>
    <col min="21" max="21" width="14.8515625" style="0" customWidth="1"/>
    <col min="22" max="22" width="16.00390625" style="0" customWidth="1"/>
    <col min="23" max="23" width="15.28125" style="0" customWidth="1"/>
    <col min="24" max="25" width="16.00390625" style="0" customWidth="1"/>
    <col min="26" max="26" width="12.28125" style="0" bestFit="1" customWidth="1"/>
    <col min="27" max="27" width="14.421875" style="0" bestFit="1" customWidth="1"/>
  </cols>
  <sheetData>
    <row r="5" spans="1:25" ht="18">
      <c r="A5" s="38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0"/>
    </row>
    <row r="9" spans="1:25" ht="12.75">
      <c r="A9" s="46"/>
      <c r="B9" s="47"/>
      <c r="C9" s="43" t="s">
        <v>0</v>
      </c>
      <c r="D9" s="44"/>
      <c r="E9" s="45"/>
      <c r="F9" s="43" t="s">
        <v>1</v>
      </c>
      <c r="G9" s="44"/>
      <c r="H9" s="44"/>
      <c r="I9" s="44"/>
      <c r="J9" s="44"/>
      <c r="K9" s="45"/>
      <c r="L9" s="16" t="s">
        <v>2</v>
      </c>
      <c r="M9" s="17" t="s">
        <v>2</v>
      </c>
      <c r="N9" s="17" t="s">
        <v>2</v>
      </c>
      <c r="O9" s="17" t="s">
        <v>2</v>
      </c>
      <c r="P9" s="28" t="s">
        <v>2</v>
      </c>
      <c r="Q9" s="34" t="s">
        <v>2</v>
      </c>
      <c r="R9" s="35"/>
      <c r="S9" s="35"/>
      <c r="T9" s="35"/>
      <c r="U9" s="34" t="s">
        <v>4</v>
      </c>
      <c r="V9" s="48" t="s">
        <v>3</v>
      </c>
      <c r="W9" s="49"/>
      <c r="X9" s="49"/>
      <c r="Y9" s="50"/>
    </row>
    <row r="10" spans="1:25" ht="45">
      <c r="A10" s="18" t="s">
        <v>5</v>
      </c>
      <c r="B10" s="19" t="s">
        <v>6</v>
      </c>
      <c r="C10" s="18" t="s">
        <v>39</v>
      </c>
      <c r="D10" s="18" t="s">
        <v>40</v>
      </c>
      <c r="E10" s="18" t="s">
        <v>41</v>
      </c>
      <c r="F10" s="18" t="s">
        <v>9</v>
      </c>
      <c r="G10" s="18" t="s">
        <v>10</v>
      </c>
      <c r="H10" s="18" t="s">
        <v>11</v>
      </c>
      <c r="I10" s="18" t="s">
        <v>36</v>
      </c>
      <c r="J10" s="18" t="s">
        <v>36</v>
      </c>
      <c r="K10" s="18" t="s">
        <v>12</v>
      </c>
      <c r="L10" s="18" t="s">
        <v>13</v>
      </c>
      <c r="M10" s="18" t="s">
        <v>14</v>
      </c>
      <c r="N10" s="18" t="s">
        <v>33</v>
      </c>
      <c r="O10" s="18" t="s">
        <v>34</v>
      </c>
      <c r="P10" s="18" t="s">
        <v>35</v>
      </c>
      <c r="Q10" s="19" t="s">
        <v>2</v>
      </c>
      <c r="R10" s="18" t="s">
        <v>16</v>
      </c>
      <c r="S10" s="18" t="s">
        <v>17</v>
      </c>
      <c r="T10" s="19" t="s">
        <v>7</v>
      </c>
      <c r="U10" s="19" t="s">
        <v>18</v>
      </c>
      <c r="V10" s="19" t="s">
        <v>42</v>
      </c>
      <c r="W10" s="18" t="s">
        <v>15</v>
      </c>
      <c r="X10" s="19" t="s">
        <v>7</v>
      </c>
      <c r="Y10" s="19" t="s">
        <v>8</v>
      </c>
    </row>
    <row r="11" spans="1:26" ht="12.75">
      <c r="A11" s="29">
        <v>20300</v>
      </c>
      <c r="B11" s="30" t="s">
        <v>19</v>
      </c>
      <c r="C11" s="31">
        <v>0</v>
      </c>
      <c r="D11" s="31">
        <v>0</v>
      </c>
      <c r="E11" s="31">
        <f>C11-D11</f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f>F11+J11</f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/>
      <c r="U11" s="31">
        <v>0</v>
      </c>
      <c r="V11" s="31">
        <f>C11+K11-Q11-U11</f>
        <v>0</v>
      </c>
      <c r="W11" s="31">
        <f>D11</f>
        <v>0</v>
      </c>
      <c r="X11" s="31">
        <v>0</v>
      </c>
      <c r="Y11" s="32">
        <f>V11-W11-X11</f>
        <v>0</v>
      </c>
      <c r="Z11" s="9"/>
    </row>
    <row r="12" spans="1:27" ht="12.75">
      <c r="A12" s="20">
        <v>20600</v>
      </c>
      <c r="B12" s="1" t="s">
        <v>20</v>
      </c>
      <c r="C12" s="2">
        <v>963778.31</v>
      </c>
      <c r="D12" s="2">
        <v>775807.62</v>
      </c>
      <c r="E12" s="2">
        <f aca="true" t="shared" si="0" ref="E12:E24">C12-D12</f>
        <v>187970.69000000006</v>
      </c>
      <c r="F12" s="31">
        <v>53413.21</v>
      </c>
      <c r="G12" s="2">
        <v>0</v>
      </c>
      <c r="H12" s="2">
        <v>0</v>
      </c>
      <c r="I12" s="2">
        <v>0</v>
      </c>
      <c r="J12" s="2">
        <v>0</v>
      </c>
      <c r="K12" s="31">
        <f>F12+J12</f>
        <v>53413.21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31">
        <v>0</v>
      </c>
      <c r="R12" s="2">
        <v>0</v>
      </c>
      <c r="S12" s="2">
        <v>0</v>
      </c>
      <c r="T12" s="2"/>
      <c r="U12" s="2">
        <v>7953.2</v>
      </c>
      <c r="V12" s="31">
        <f>C12+K12-Q12-U12</f>
        <v>1009238.3200000001</v>
      </c>
      <c r="W12" s="2">
        <f>767854.42</f>
        <v>767854.42</v>
      </c>
      <c r="X12" s="31">
        <v>78313.56</v>
      </c>
      <c r="Y12" s="21">
        <f>V12-W12-X12</f>
        <v>163070.34000000003</v>
      </c>
      <c r="AA12" s="9"/>
    </row>
    <row r="13" spans="1:27" ht="12.75">
      <c r="A13" s="20">
        <v>20700</v>
      </c>
      <c r="B13" s="1" t="s">
        <v>21</v>
      </c>
      <c r="C13" s="2">
        <v>2647933.36</v>
      </c>
      <c r="D13" s="2">
        <v>2058973.49</v>
      </c>
      <c r="E13" s="2">
        <f t="shared" si="0"/>
        <v>588959.8699999999</v>
      </c>
      <c r="F13" s="31">
        <v>70735.37</v>
      </c>
      <c r="G13" s="2">
        <v>0</v>
      </c>
      <c r="H13" s="2">
        <v>0</v>
      </c>
      <c r="I13" s="2">
        <v>0</v>
      </c>
      <c r="J13" s="2">
        <v>0</v>
      </c>
      <c r="K13" s="31">
        <f aca="true" t="shared" si="1" ref="K13:K24">F13+J13</f>
        <v>70735.37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31">
        <v>0</v>
      </c>
      <c r="R13" s="2">
        <v>0</v>
      </c>
      <c r="S13" s="2">
        <v>0</v>
      </c>
      <c r="T13" s="2"/>
      <c r="U13" s="2">
        <v>91493.02</v>
      </c>
      <c r="V13" s="31">
        <f aca="true" t="shared" si="2" ref="V13:V24">C13+K13-Q13-U13</f>
        <v>2627175.71</v>
      </c>
      <c r="W13" s="2">
        <f>1969927.35-42.94</f>
        <v>1969884.4100000001</v>
      </c>
      <c r="X13" s="31">
        <f>63067.44</f>
        <v>63067.44</v>
      </c>
      <c r="Y13" s="21">
        <f>V13-W13-X13</f>
        <v>594223.8599999999</v>
      </c>
      <c r="Z13" s="9"/>
      <c r="AA13" s="9"/>
    </row>
    <row r="14" spans="1:27" ht="12.75">
      <c r="A14" s="20">
        <v>20900</v>
      </c>
      <c r="B14" s="1" t="s">
        <v>22</v>
      </c>
      <c r="C14" s="2">
        <v>0</v>
      </c>
      <c r="D14" s="2">
        <v>0</v>
      </c>
      <c r="E14" s="2">
        <f t="shared" si="0"/>
        <v>0</v>
      </c>
      <c r="F14" s="31">
        <v>0</v>
      </c>
      <c r="G14" s="2">
        <v>0</v>
      </c>
      <c r="H14" s="2">
        <v>0</v>
      </c>
      <c r="I14" s="2">
        <v>0</v>
      </c>
      <c r="J14" s="2">
        <v>0</v>
      </c>
      <c r="K14" s="31">
        <f t="shared" si="1"/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31">
        <v>0</v>
      </c>
      <c r="R14" s="2">
        <v>0</v>
      </c>
      <c r="S14" s="2">
        <v>0</v>
      </c>
      <c r="T14" s="2"/>
      <c r="U14" s="2">
        <v>0</v>
      </c>
      <c r="V14" s="31">
        <f t="shared" si="2"/>
        <v>0</v>
      </c>
      <c r="W14" s="2">
        <f aca="true" t="shared" si="3" ref="W14:W23">D14</f>
        <v>0</v>
      </c>
      <c r="X14" s="31">
        <v>0</v>
      </c>
      <c r="Y14" s="21">
        <f aca="true" t="shared" si="4" ref="Y14:Y24">V14-W14-X14</f>
        <v>0</v>
      </c>
      <c r="Z14" s="9"/>
      <c r="AA14" s="9"/>
    </row>
    <row r="15" spans="1:27" ht="12.75">
      <c r="A15" s="20">
        <v>21000</v>
      </c>
      <c r="B15" s="1" t="s">
        <v>23</v>
      </c>
      <c r="C15" s="2">
        <v>3833815.94</v>
      </c>
      <c r="D15" s="2">
        <v>0</v>
      </c>
      <c r="E15" s="2">
        <f t="shared" si="0"/>
        <v>3833815.94</v>
      </c>
      <c r="F15" s="31">
        <v>0</v>
      </c>
      <c r="G15" s="2">
        <v>0</v>
      </c>
      <c r="H15" s="2">
        <v>0</v>
      </c>
      <c r="I15" s="2">
        <v>0</v>
      </c>
      <c r="J15" s="2">
        <v>0</v>
      </c>
      <c r="K15" s="31">
        <f t="shared" si="1"/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31">
        <v>0</v>
      </c>
      <c r="R15" s="2">
        <v>0</v>
      </c>
      <c r="S15" s="2">
        <v>0</v>
      </c>
      <c r="T15" s="2"/>
      <c r="U15" s="2">
        <v>0</v>
      </c>
      <c r="V15" s="31">
        <f t="shared" si="2"/>
        <v>3833815.94</v>
      </c>
      <c r="W15" s="2">
        <f t="shared" si="3"/>
        <v>0</v>
      </c>
      <c r="X15" s="31">
        <v>0</v>
      </c>
      <c r="Y15" s="21">
        <f t="shared" si="4"/>
        <v>3833815.94</v>
      </c>
      <c r="AA15" s="9"/>
    </row>
    <row r="16" spans="1:29" ht="12.75">
      <c r="A16" s="20">
        <v>21100</v>
      </c>
      <c r="B16" s="1" t="s">
        <v>24</v>
      </c>
      <c r="C16" s="2">
        <v>5859906.72</v>
      </c>
      <c r="D16" s="2">
        <v>1651063.8</v>
      </c>
      <c r="E16" s="2">
        <f t="shared" si="0"/>
        <v>4208842.92</v>
      </c>
      <c r="F16" s="31">
        <v>0</v>
      </c>
      <c r="G16" s="2">
        <v>0</v>
      </c>
      <c r="H16" s="2">
        <v>0</v>
      </c>
      <c r="I16" s="2">
        <v>0</v>
      </c>
      <c r="J16" s="2">
        <v>0</v>
      </c>
      <c r="K16" s="31">
        <f t="shared" si="1"/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31">
        <v>0</v>
      </c>
      <c r="R16" s="2">
        <v>0</v>
      </c>
      <c r="S16" s="2">
        <v>0</v>
      </c>
      <c r="T16" s="2"/>
      <c r="U16" s="2">
        <v>7349.53</v>
      </c>
      <c r="V16" s="31">
        <f t="shared" si="2"/>
        <v>5852557.1899999995</v>
      </c>
      <c r="W16" s="2">
        <f>1649682.19-17.14</f>
        <v>1649665.05</v>
      </c>
      <c r="X16" s="31">
        <f>128715.06</f>
        <v>128715.06</v>
      </c>
      <c r="Y16" s="21">
        <f t="shared" si="4"/>
        <v>4074177.0799999996</v>
      </c>
      <c r="AA16" s="9"/>
      <c r="AC16" s="9"/>
    </row>
    <row r="17" spans="1:27" ht="12.75">
      <c r="A17" s="20">
        <v>21200</v>
      </c>
      <c r="B17" s="1" t="s">
        <v>25</v>
      </c>
      <c r="C17" s="2">
        <v>0</v>
      </c>
      <c r="D17" s="2">
        <v>0</v>
      </c>
      <c r="E17" s="2">
        <f t="shared" si="0"/>
        <v>0</v>
      </c>
      <c r="F17" s="31">
        <v>0</v>
      </c>
      <c r="G17" s="2">
        <v>0</v>
      </c>
      <c r="H17" s="2">
        <v>0</v>
      </c>
      <c r="I17" s="2">
        <v>0</v>
      </c>
      <c r="J17" s="2">
        <v>0</v>
      </c>
      <c r="K17" s="31">
        <f t="shared" si="1"/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31">
        <v>0</v>
      </c>
      <c r="R17" s="2">
        <v>0</v>
      </c>
      <c r="S17" s="2">
        <v>0</v>
      </c>
      <c r="T17" s="2"/>
      <c r="U17" s="2">
        <v>0</v>
      </c>
      <c r="V17" s="31">
        <f t="shared" si="2"/>
        <v>0</v>
      </c>
      <c r="W17" s="2">
        <f t="shared" si="3"/>
        <v>0</v>
      </c>
      <c r="X17" s="31">
        <v>0</v>
      </c>
      <c r="Y17" s="21">
        <f t="shared" si="4"/>
        <v>0</v>
      </c>
      <c r="AA17" s="9"/>
    </row>
    <row r="18" spans="1:27" ht="12.75">
      <c r="A18" s="20">
        <v>21300</v>
      </c>
      <c r="B18" s="1" t="s">
        <v>26</v>
      </c>
      <c r="C18" s="2">
        <v>0</v>
      </c>
      <c r="D18" s="2">
        <v>0</v>
      </c>
      <c r="E18" s="2">
        <f t="shared" si="0"/>
        <v>0</v>
      </c>
      <c r="F18" s="31">
        <v>0</v>
      </c>
      <c r="G18" s="2">
        <v>0</v>
      </c>
      <c r="H18" s="2">
        <v>0</v>
      </c>
      <c r="I18" s="2">
        <v>0</v>
      </c>
      <c r="J18" s="2">
        <v>0</v>
      </c>
      <c r="K18" s="31">
        <f t="shared" si="1"/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31">
        <v>0</v>
      </c>
      <c r="R18" s="2">
        <v>0</v>
      </c>
      <c r="S18" s="2">
        <v>0</v>
      </c>
      <c r="T18" s="2"/>
      <c r="U18" s="2">
        <v>0</v>
      </c>
      <c r="V18" s="31">
        <f t="shared" si="2"/>
        <v>0</v>
      </c>
      <c r="W18" s="2">
        <f t="shared" si="3"/>
        <v>0</v>
      </c>
      <c r="X18" s="31">
        <v>0</v>
      </c>
      <c r="Y18" s="21">
        <f t="shared" si="4"/>
        <v>0</v>
      </c>
      <c r="Z18" s="9"/>
      <c r="AA18" s="9"/>
    </row>
    <row r="19" spans="1:27" ht="12.75">
      <c r="A19" s="20">
        <v>21400</v>
      </c>
      <c r="B19" s="1" t="s">
        <v>27</v>
      </c>
      <c r="C19" s="2">
        <v>133041.7</v>
      </c>
      <c r="D19" s="2">
        <v>96691.17</v>
      </c>
      <c r="E19" s="2">
        <f t="shared" si="0"/>
        <v>36350.53000000001</v>
      </c>
      <c r="F19" s="31">
        <v>76937.79</v>
      </c>
      <c r="G19" s="2">
        <v>0</v>
      </c>
      <c r="H19" s="2">
        <v>0</v>
      </c>
      <c r="I19" s="2">
        <v>0</v>
      </c>
      <c r="J19" s="2">
        <v>0</v>
      </c>
      <c r="K19" s="31">
        <f t="shared" si="1"/>
        <v>76937.79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31">
        <v>0</v>
      </c>
      <c r="R19" s="2">
        <v>0</v>
      </c>
      <c r="S19" s="2">
        <v>0</v>
      </c>
      <c r="T19" s="2"/>
      <c r="U19" s="2">
        <v>14764.98</v>
      </c>
      <c r="V19" s="31">
        <f t="shared" si="2"/>
        <v>195214.50999999998</v>
      </c>
      <c r="W19" s="2">
        <f>82229.99-6.7</f>
        <v>82223.29000000001</v>
      </c>
      <c r="X19" s="31">
        <f>15504.96</f>
        <v>15504.96</v>
      </c>
      <c r="Y19" s="21">
        <f t="shared" si="4"/>
        <v>97486.25999999998</v>
      </c>
      <c r="AA19" s="9"/>
    </row>
    <row r="20" spans="1:27" ht="12.75">
      <c r="A20" s="20">
        <v>21500</v>
      </c>
      <c r="B20" s="1" t="s">
        <v>28</v>
      </c>
      <c r="C20" s="2">
        <v>0</v>
      </c>
      <c r="D20" s="2">
        <v>0</v>
      </c>
      <c r="E20" s="2">
        <f t="shared" si="0"/>
        <v>0</v>
      </c>
      <c r="F20" s="31">
        <v>0</v>
      </c>
      <c r="G20" s="2">
        <v>0</v>
      </c>
      <c r="H20" s="2">
        <v>0</v>
      </c>
      <c r="I20" s="2">
        <v>0</v>
      </c>
      <c r="J20" s="2">
        <v>0</v>
      </c>
      <c r="K20" s="31">
        <f t="shared" si="1"/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31">
        <v>0</v>
      </c>
      <c r="R20" s="2">
        <v>0</v>
      </c>
      <c r="S20" s="2">
        <v>0</v>
      </c>
      <c r="T20" s="2"/>
      <c r="U20" s="2">
        <v>0</v>
      </c>
      <c r="V20" s="31">
        <f t="shared" si="2"/>
        <v>0</v>
      </c>
      <c r="W20" s="2">
        <f t="shared" si="3"/>
        <v>0</v>
      </c>
      <c r="X20" s="31">
        <v>0</v>
      </c>
      <c r="Y20" s="21">
        <f t="shared" si="4"/>
        <v>0</v>
      </c>
      <c r="AA20" s="9"/>
    </row>
    <row r="21" spans="1:29" s="12" customFormat="1" ht="12.75">
      <c r="A21" s="22">
        <v>21600</v>
      </c>
      <c r="B21" s="11" t="s">
        <v>29</v>
      </c>
      <c r="C21" s="10">
        <v>3223883.21</v>
      </c>
      <c r="D21" s="10">
        <v>2805418.59</v>
      </c>
      <c r="E21" s="10">
        <f t="shared" si="0"/>
        <v>418464.6200000001</v>
      </c>
      <c r="F21" s="31">
        <v>9190.71</v>
      </c>
      <c r="G21" s="10">
        <v>0</v>
      </c>
      <c r="H21" s="10">
        <v>0</v>
      </c>
      <c r="I21" s="10">
        <v>0</v>
      </c>
      <c r="J21" s="2">
        <v>0</v>
      </c>
      <c r="K21" s="31">
        <f t="shared" si="1"/>
        <v>9190.71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31">
        <v>0</v>
      </c>
      <c r="R21" s="10">
        <v>0</v>
      </c>
      <c r="S21" s="10">
        <v>0</v>
      </c>
      <c r="T21" s="10"/>
      <c r="U21" s="2">
        <v>35316.73</v>
      </c>
      <c r="V21" s="31">
        <f t="shared" si="2"/>
        <v>3197757.19</v>
      </c>
      <c r="W21" s="2">
        <f>2770733.47-73.74</f>
        <v>2770659.73</v>
      </c>
      <c r="X21" s="31">
        <f>110624.86</f>
        <v>110624.86</v>
      </c>
      <c r="Y21" s="23">
        <f t="shared" si="4"/>
        <v>316472.6</v>
      </c>
      <c r="AA21" s="13"/>
      <c r="AC21" s="13"/>
    </row>
    <row r="22" spans="1:27" ht="12.75">
      <c r="A22" s="20">
        <v>21700</v>
      </c>
      <c r="B22" s="1" t="s">
        <v>30</v>
      </c>
      <c r="C22" s="2">
        <v>4214256.12</v>
      </c>
      <c r="D22" s="2">
        <v>3166836.85</v>
      </c>
      <c r="E22" s="2">
        <f t="shared" si="0"/>
        <v>1047419.27</v>
      </c>
      <c r="F22" s="31">
        <v>15018.23</v>
      </c>
      <c r="G22" s="2">
        <v>0</v>
      </c>
      <c r="H22" s="2">
        <v>0</v>
      </c>
      <c r="I22" s="2">
        <v>0</v>
      </c>
      <c r="J22" s="2">
        <v>0</v>
      </c>
      <c r="K22" s="31">
        <f t="shared" si="1"/>
        <v>15018.23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31">
        <v>0</v>
      </c>
      <c r="R22" s="2">
        <v>0</v>
      </c>
      <c r="S22" s="2">
        <v>0</v>
      </c>
      <c r="T22" s="2"/>
      <c r="U22" s="2">
        <v>34747.25</v>
      </c>
      <c r="V22" s="31">
        <f t="shared" si="2"/>
        <v>4194527.100000001</v>
      </c>
      <c r="W22" s="2">
        <f>3132244.61-18.72</f>
        <v>3132225.8899999997</v>
      </c>
      <c r="X22" s="31">
        <v>514761.83</v>
      </c>
      <c r="Y22" s="21">
        <f t="shared" si="4"/>
        <v>547539.3800000008</v>
      </c>
      <c r="AA22" s="9"/>
    </row>
    <row r="23" spans="1:27" ht="12.75">
      <c r="A23" s="20">
        <v>21800</v>
      </c>
      <c r="B23" s="1" t="s">
        <v>31</v>
      </c>
      <c r="C23" s="2">
        <v>103737.14</v>
      </c>
      <c r="D23" s="2">
        <v>103737.14</v>
      </c>
      <c r="E23" s="2">
        <f t="shared" si="0"/>
        <v>0</v>
      </c>
      <c r="F23" s="31">
        <v>34182.94</v>
      </c>
      <c r="G23" s="2">
        <v>0</v>
      </c>
      <c r="H23" s="2">
        <v>0</v>
      </c>
      <c r="I23" s="2">
        <v>0</v>
      </c>
      <c r="J23" s="2">
        <v>0</v>
      </c>
      <c r="K23" s="31">
        <f t="shared" si="1"/>
        <v>34182.94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31">
        <v>0</v>
      </c>
      <c r="R23" s="2">
        <v>0</v>
      </c>
      <c r="S23" s="2">
        <v>0</v>
      </c>
      <c r="T23" s="2"/>
      <c r="U23" s="2">
        <v>0</v>
      </c>
      <c r="V23" s="31">
        <f t="shared" si="2"/>
        <v>137920.08000000002</v>
      </c>
      <c r="W23" s="2">
        <f t="shared" si="3"/>
        <v>103737.14</v>
      </c>
      <c r="X23" s="31">
        <v>2364.7</v>
      </c>
      <c r="Y23" s="21">
        <f t="shared" si="4"/>
        <v>31818.240000000016</v>
      </c>
      <c r="AA23" s="9"/>
    </row>
    <row r="24" spans="1:29" ht="12.75">
      <c r="A24" s="24" t="s">
        <v>37</v>
      </c>
      <c r="B24" s="25" t="s">
        <v>32</v>
      </c>
      <c r="C24" s="26">
        <v>169250.93</v>
      </c>
      <c r="D24" s="26">
        <v>146748.77</v>
      </c>
      <c r="E24" s="26">
        <f t="shared" si="0"/>
        <v>22502.160000000003</v>
      </c>
      <c r="F24" s="31">
        <v>3572.28</v>
      </c>
      <c r="G24" s="26">
        <v>0</v>
      </c>
      <c r="H24" s="26">
        <v>0</v>
      </c>
      <c r="I24" s="26">
        <v>0</v>
      </c>
      <c r="J24" s="2">
        <v>0</v>
      </c>
      <c r="K24" s="31">
        <f t="shared" si="1"/>
        <v>3572.28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31">
        <v>0</v>
      </c>
      <c r="R24" s="26">
        <v>0</v>
      </c>
      <c r="S24" s="26">
        <v>0</v>
      </c>
      <c r="T24" s="26"/>
      <c r="U24" s="2">
        <v>16185.99</v>
      </c>
      <c r="V24" s="31">
        <f t="shared" si="2"/>
        <v>156637.22</v>
      </c>
      <c r="W24" s="2">
        <f>132955.16-339.33</f>
        <v>132615.83000000002</v>
      </c>
      <c r="X24" s="31">
        <v>7091.36</v>
      </c>
      <c r="Y24" s="27">
        <f t="shared" si="4"/>
        <v>16930.029999999984</v>
      </c>
      <c r="AA24" s="9"/>
      <c r="AC24" s="9"/>
    </row>
    <row r="25" spans="1:25" ht="12.75">
      <c r="A25" s="41"/>
      <c r="B25" s="42"/>
      <c r="C25" s="33">
        <f>SUM(C11:C24)</f>
        <v>21149603.43</v>
      </c>
      <c r="D25" s="33">
        <f>SUM(D11:D24)</f>
        <v>10805277.43</v>
      </c>
      <c r="E25" s="33">
        <f aca="true" t="shared" si="5" ref="E25:Y25">SUM(E11:E24)</f>
        <v>10344326</v>
      </c>
      <c r="F25" s="33">
        <f t="shared" si="5"/>
        <v>263050.53</v>
      </c>
      <c r="G25" s="33">
        <f t="shared" si="5"/>
        <v>0</v>
      </c>
      <c r="H25" s="33">
        <f t="shared" si="5"/>
        <v>0</v>
      </c>
      <c r="I25" s="33">
        <f t="shared" si="5"/>
        <v>0</v>
      </c>
      <c r="J25" s="33">
        <f t="shared" si="5"/>
        <v>0</v>
      </c>
      <c r="K25" s="33">
        <f t="shared" si="5"/>
        <v>263050.53</v>
      </c>
      <c r="L25" s="33">
        <f t="shared" si="5"/>
        <v>0</v>
      </c>
      <c r="M25" s="33">
        <f t="shared" si="5"/>
        <v>0</v>
      </c>
      <c r="N25" s="33">
        <f t="shared" si="5"/>
        <v>0</v>
      </c>
      <c r="O25" s="33">
        <f t="shared" si="5"/>
        <v>0</v>
      </c>
      <c r="P25" s="33">
        <f t="shared" si="5"/>
        <v>0</v>
      </c>
      <c r="Q25" s="33">
        <f t="shared" si="5"/>
        <v>0</v>
      </c>
      <c r="R25" s="33">
        <f t="shared" si="5"/>
        <v>0</v>
      </c>
      <c r="S25" s="33">
        <f t="shared" si="5"/>
        <v>0</v>
      </c>
      <c r="T25" s="33">
        <f t="shared" si="5"/>
        <v>0</v>
      </c>
      <c r="U25" s="33">
        <f t="shared" si="5"/>
        <v>207810.69999999998</v>
      </c>
      <c r="V25" s="33">
        <f t="shared" si="5"/>
        <v>21204843.259999998</v>
      </c>
      <c r="W25" s="36">
        <f t="shared" si="5"/>
        <v>10608865.76</v>
      </c>
      <c r="X25" s="36">
        <f t="shared" si="5"/>
        <v>920443.7699999999</v>
      </c>
      <c r="Y25" s="33">
        <f t="shared" si="5"/>
        <v>9675533.729999999</v>
      </c>
    </row>
    <row r="26" spans="1:9" ht="18">
      <c r="A26" s="37"/>
      <c r="B26" s="37"/>
      <c r="C26" s="4"/>
      <c r="D26" s="3"/>
      <c r="E26" s="4"/>
      <c r="F26" s="4"/>
      <c r="G26" s="4"/>
      <c r="H26" s="5"/>
      <c r="I26" s="2"/>
    </row>
    <row r="27" spans="1:24" ht="18">
      <c r="A27" s="37"/>
      <c r="B27" s="37"/>
      <c r="C27" s="4"/>
      <c r="D27" s="3"/>
      <c r="E27" s="4"/>
      <c r="F27" s="4"/>
      <c r="G27" s="4"/>
      <c r="H27" s="5"/>
      <c r="I27" s="8"/>
      <c r="J27" s="14"/>
      <c r="K27" s="15"/>
      <c r="Q27" s="51"/>
      <c r="R27" s="51"/>
      <c r="S27" s="7"/>
      <c r="T27" s="7"/>
      <c r="U27" s="7"/>
      <c r="V27" s="7"/>
      <c r="W27" s="2"/>
      <c r="X27" s="2"/>
    </row>
    <row r="28" spans="1:24" ht="18">
      <c r="A28" s="37"/>
      <c r="B28" s="37"/>
      <c r="C28" s="4"/>
      <c r="D28" s="3"/>
      <c r="E28" s="4"/>
      <c r="F28" s="4"/>
      <c r="G28" s="4"/>
      <c r="H28" s="5"/>
      <c r="I28" s="8"/>
      <c r="J28" s="14"/>
      <c r="K28" s="15"/>
      <c r="Q28" s="51"/>
      <c r="R28" s="51"/>
      <c r="S28" s="7"/>
      <c r="T28" s="7"/>
      <c r="U28" s="7"/>
      <c r="V28" s="7"/>
      <c r="W28" s="2"/>
      <c r="X28" s="2"/>
    </row>
    <row r="29" spans="1:24" ht="18">
      <c r="A29" s="37"/>
      <c r="B29" s="37"/>
      <c r="C29" s="4"/>
      <c r="D29" s="3"/>
      <c r="E29" s="4"/>
      <c r="F29" s="4"/>
      <c r="G29" s="4"/>
      <c r="H29" s="5"/>
      <c r="I29" s="8"/>
      <c r="J29" s="14"/>
      <c r="K29" s="15"/>
      <c r="Q29" s="51"/>
      <c r="R29" s="51"/>
      <c r="S29" s="7"/>
      <c r="T29" s="7"/>
      <c r="U29" s="7"/>
      <c r="V29" s="7"/>
      <c r="W29" s="2"/>
      <c r="X29" s="2"/>
    </row>
    <row r="30" spans="1:24" ht="18">
      <c r="A30" s="37"/>
      <c r="B30" s="37"/>
      <c r="C30" s="4"/>
      <c r="D30" s="3"/>
      <c r="E30" s="4"/>
      <c r="F30" s="4"/>
      <c r="G30" s="4"/>
      <c r="H30" s="5"/>
      <c r="I30" s="6"/>
      <c r="J30" s="14"/>
      <c r="K30" s="15"/>
      <c r="Q30" s="37"/>
      <c r="R30" s="37"/>
      <c r="S30" s="4"/>
      <c r="T30" s="4"/>
      <c r="U30" s="4"/>
      <c r="V30" s="4"/>
      <c r="W30" s="2"/>
      <c r="X30" s="2"/>
    </row>
    <row r="31" spans="1:24" ht="18">
      <c r="A31" s="37"/>
      <c r="B31" s="37"/>
      <c r="C31" s="4"/>
      <c r="D31" s="3"/>
      <c r="E31" s="4"/>
      <c r="F31" s="4"/>
      <c r="G31" s="4"/>
      <c r="H31" s="5"/>
      <c r="I31" s="6"/>
      <c r="J31" s="14"/>
      <c r="K31" s="15"/>
      <c r="Q31" s="37"/>
      <c r="R31" s="37"/>
      <c r="S31" s="4"/>
      <c r="T31" s="4"/>
      <c r="U31" s="4"/>
      <c r="V31" s="4"/>
      <c r="W31" s="2"/>
      <c r="X31" s="2"/>
    </row>
    <row r="32" spans="1:24" ht="18">
      <c r="A32" s="37"/>
      <c r="B32" s="37"/>
      <c r="C32" s="4"/>
      <c r="D32" s="3"/>
      <c r="E32" s="4"/>
      <c r="F32" s="4"/>
      <c r="G32" s="4"/>
      <c r="H32" s="5"/>
      <c r="I32" s="6"/>
      <c r="J32" s="14"/>
      <c r="K32" s="15"/>
      <c r="Q32" s="37"/>
      <c r="R32" s="37"/>
      <c r="S32" s="4"/>
      <c r="T32" s="4"/>
      <c r="U32" s="4"/>
      <c r="V32" s="4"/>
      <c r="W32" s="2"/>
      <c r="X32" s="2"/>
    </row>
    <row r="33" spans="1:24" ht="18">
      <c r="A33" s="37"/>
      <c r="B33" s="37"/>
      <c r="C33" s="4"/>
      <c r="D33" s="3"/>
      <c r="E33" s="4"/>
      <c r="F33" s="4"/>
      <c r="G33" s="4"/>
      <c r="H33" s="5"/>
      <c r="I33" s="6"/>
      <c r="J33" s="14"/>
      <c r="K33" s="15"/>
      <c r="Q33" s="37"/>
      <c r="R33" s="37"/>
      <c r="S33" s="4"/>
      <c r="T33" s="4"/>
      <c r="U33" s="4"/>
      <c r="V33" s="4"/>
      <c r="W33" s="2"/>
      <c r="X33" s="2"/>
    </row>
    <row r="34" spans="1:24" ht="18">
      <c r="A34" s="37"/>
      <c r="B34" s="37"/>
      <c r="C34" s="4"/>
      <c r="D34" s="3"/>
      <c r="E34" s="4"/>
      <c r="F34" s="4"/>
      <c r="G34" s="4"/>
      <c r="H34" s="5"/>
      <c r="I34" s="6"/>
      <c r="J34" s="14"/>
      <c r="K34" s="15"/>
      <c r="Q34" s="37"/>
      <c r="R34" s="37"/>
      <c r="S34" s="4"/>
      <c r="T34" s="4"/>
      <c r="U34" s="4"/>
      <c r="V34" s="4"/>
      <c r="W34" s="2"/>
      <c r="X34" s="2"/>
    </row>
    <row r="35" spans="1:24" ht="18">
      <c r="A35" s="37"/>
      <c r="B35" s="37"/>
      <c r="C35" s="4"/>
      <c r="D35" s="3"/>
      <c r="E35" s="4"/>
      <c r="F35" s="4"/>
      <c r="G35" s="4"/>
      <c r="H35" s="5"/>
      <c r="I35" s="6"/>
      <c r="J35" s="2"/>
      <c r="W35" s="2"/>
      <c r="X35" s="2"/>
    </row>
    <row r="36" spans="1:24" ht="18">
      <c r="A36" s="37"/>
      <c r="B36" s="37"/>
      <c r="C36" s="4"/>
      <c r="D36" s="3"/>
      <c r="E36" s="4"/>
      <c r="F36" s="4"/>
      <c r="G36" s="4"/>
      <c r="H36" s="5"/>
      <c r="I36" s="2"/>
      <c r="W36" s="2"/>
      <c r="X36" s="2"/>
    </row>
    <row r="37" spans="1:9" ht="18">
      <c r="A37" s="37"/>
      <c r="B37" s="37"/>
      <c r="C37" s="4"/>
      <c r="D37" s="3"/>
      <c r="E37" s="4"/>
      <c r="F37" s="4"/>
      <c r="G37" s="4"/>
      <c r="H37" s="5"/>
      <c r="I37" s="2"/>
    </row>
    <row r="38" spans="1:2" ht="12.75">
      <c r="A38" s="15"/>
      <c r="B38" s="15"/>
    </row>
    <row r="39" spans="1:2" ht="12.75">
      <c r="A39" s="15"/>
      <c r="B39" s="15"/>
    </row>
    <row r="40" spans="1:2" ht="12.75">
      <c r="A40" s="15"/>
      <c r="B40" s="15"/>
    </row>
    <row r="41" spans="1:2" ht="12.75">
      <c r="A41" s="15"/>
      <c r="B41" s="15"/>
    </row>
    <row r="42" spans="1:2" ht="12.75">
      <c r="A42" s="15"/>
      <c r="B42" s="15"/>
    </row>
    <row r="43" spans="1:2" ht="12.75">
      <c r="A43" s="15"/>
      <c r="B43" s="15"/>
    </row>
    <row r="44" spans="1:2" ht="12.75">
      <c r="A44" s="15"/>
      <c r="B44" s="15"/>
    </row>
    <row r="45" spans="1:2" ht="12.75">
      <c r="A45" s="15"/>
      <c r="B45" s="15"/>
    </row>
    <row r="46" spans="1:2" ht="12.75">
      <c r="A46" s="15"/>
      <c r="B46" s="15"/>
    </row>
  </sheetData>
  <sheetProtection/>
  <mergeCells count="26">
    <mergeCell ref="V9:Y9"/>
    <mergeCell ref="A37:B37"/>
    <mergeCell ref="Q27:R27"/>
    <mergeCell ref="Q28:R28"/>
    <mergeCell ref="Q29:R29"/>
    <mergeCell ref="Q30:R30"/>
    <mergeCell ref="Q31:R31"/>
    <mergeCell ref="Q34:R34"/>
    <mergeCell ref="Q32:R32"/>
    <mergeCell ref="A27:B27"/>
    <mergeCell ref="A28:B28"/>
    <mergeCell ref="A29:B29"/>
    <mergeCell ref="A30:B30"/>
    <mergeCell ref="A32:B32"/>
    <mergeCell ref="Q33:R33"/>
    <mergeCell ref="A31:B31"/>
    <mergeCell ref="A34:B34"/>
    <mergeCell ref="A26:B26"/>
    <mergeCell ref="A33:B33"/>
    <mergeCell ref="A35:B35"/>
    <mergeCell ref="A36:B36"/>
    <mergeCell ref="A5:Y5"/>
    <mergeCell ref="A25:B25"/>
    <mergeCell ref="F9:K9"/>
    <mergeCell ref="C9:E9"/>
    <mergeCell ref="A9:B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SERRANO CANO, CRISTINA</dc:creator>
  <cp:keywords/>
  <dc:description/>
  <cp:lastModifiedBy>Ferrer Fontana, Àngela</cp:lastModifiedBy>
  <cp:lastPrinted>2020-01-10T09:45:14Z</cp:lastPrinted>
  <dcterms:created xsi:type="dcterms:W3CDTF">2017-11-23T07:58:10Z</dcterms:created>
  <dcterms:modified xsi:type="dcterms:W3CDTF">2020-01-30T11:26:42Z</dcterms:modified>
  <cp:category/>
  <cp:version/>
  <cp:contentType/>
  <cp:contentStatus/>
</cp:coreProperties>
</file>